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it waterfall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0.0&quot;×&quot;"/>
    <numFmt numFmtId="166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FF222222"/>
      <sz val="16"/>
    </font>
    <font>
      <name val="Calibri"/>
      <i val="1"/>
      <color rgb="FF6B7280"/>
      <sz val="9"/>
    </font>
    <font>
      <name val="Calibri"/>
      <b val="1"/>
      <color rgb="FFFFFFFF"/>
      <sz val="11"/>
    </font>
    <font>
      <b val="1"/>
      <sz val="10"/>
    </font>
    <font>
      <name val="Calibri"/>
      <color rgb="FF222222"/>
      <sz val="11"/>
    </font>
    <font>
      <name val="Calibri"/>
      <b val="1"/>
      <color rgb="FF0B5FA5"/>
      <sz val="11"/>
    </font>
    <font>
      <name val="Calibri"/>
      <b val="1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39A0ED"/>
      </patternFill>
    </fill>
    <fill>
      <patternFill patternType="solid">
        <fgColor rgb="FFE8F4FE"/>
      </patternFill>
    </fill>
    <fill>
      <patternFill patternType="solid">
        <fgColor rgb="FFF2F4F6"/>
      </patternFill>
    </fill>
  </fills>
  <borders count="2">
    <border>
      <left/>
      <right/>
      <top/>
      <bottom/>
      <diagonal/>
    </border>
    <border>
      <left style="thin">
        <color rgb="FFD4D9DF"/>
      </left>
      <right style="thin">
        <color rgb="FFD4D9DF"/>
      </right>
      <top style="thin">
        <color rgb="FFD4D9DF"/>
      </top>
      <bottom style="thin">
        <color rgb="FFD4D9D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1" pivotButton="0" quotePrefix="0" xfId="0"/>
    <xf numFmtId="0" fontId="5" fillId="0" borderId="0" pivotButton="0" quotePrefix="0" xfId="0"/>
    <xf numFmtId="164" fontId="6" fillId="3" borderId="1" pivotButton="0" quotePrefix="0" xfId="0"/>
    <xf numFmtId="165" fontId="6" fillId="3" borderId="1" pivotButton="0" quotePrefix="0" xfId="0"/>
    <xf numFmtId="164" fontId="7" fillId="0" borderId="1" pivotButton="0" quotePrefix="0" xfId="0"/>
    <xf numFmtId="0" fontId="7" fillId="0" borderId="0" pivotButton="0" quotePrefix="0" xfId="0"/>
    <xf numFmtId="164" fontId="7" fillId="4" borderId="1" pivotButton="0" quotePrefix="0" xfId="0"/>
    <xf numFmtId="0" fontId="4" fillId="0" borderId="0" pivotButton="0" quotePrefix="0" xfId="0"/>
    <xf numFmtId="164" fontId="0" fillId="0" borderId="1" pivotButton="0" quotePrefix="0" xfId="0"/>
    <xf numFmtId="166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3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4" customHeight="1">
      <c r="A1" s="1" t="inlineStr">
        <is>
          <t>Exit Waterfall — What the Headline Valuation Hides</t>
        </is>
      </c>
    </row>
    <row r="2">
      <c r="A2" s="2" t="inlineStr">
        <is>
          <t>Blue cells are inputs. Everything else calculates. DealMatrix · dealmatrix.com/multiples</t>
        </is>
      </c>
    </row>
    <row r="4">
      <c r="A4" s="3" t="inlineStr">
        <is>
          <t>PREFERENCE STACK (row 1 = paid first)</t>
        </is>
      </c>
      <c r="B4" s="4" t="n"/>
      <c r="C4" s="4" t="n"/>
      <c r="D4" s="4" t="n"/>
      <c r="E4" s="4" t="n"/>
      <c r="F4" s="4" t="n"/>
    </row>
    <row r="5">
      <c r="A5" s="5" t="inlineStr">
        <is>
          <t>Class</t>
        </is>
      </c>
      <c r="B5" s="5" t="inlineStr">
        <is>
          <t>Invested</t>
        </is>
      </c>
      <c r="C5" s="5" t="inlineStr">
        <is>
          <t>Pref multiple</t>
        </is>
      </c>
      <c r="D5" s="5" t="inlineStr">
        <is>
          <t>Shares</t>
        </is>
      </c>
      <c r="E5" s="5" t="inlineStr">
        <is>
          <t>Pref due</t>
        </is>
      </c>
      <c r="F5" s="5" t="inlineStr"/>
    </row>
    <row r="6">
      <c r="A6" s="6" t="inlineStr">
        <is>
          <t>Series B preferred</t>
        </is>
      </c>
      <c r="B6" s="7" t="n">
        <v>12000000</v>
      </c>
      <c r="C6" s="8" t="n">
        <v>1</v>
      </c>
      <c r="D6" s="7" t="n">
        <v>3000000</v>
      </c>
      <c r="E6" s="9">
        <f>B6*C6</f>
        <v/>
      </c>
    </row>
    <row r="7">
      <c r="A7" s="6" t="inlineStr">
        <is>
          <t>Series A preferred</t>
        </is>
      </c>
      <c r="B7" s="7" t="n">
        <v>5000000</v>
      </c>
      <c r="C7" s="8" t="n">
        <v>1</v>
      </c>
      <c r="D7" s="7" t="n">
        <v>2500000</v>
      </c>
      <c r="E7" s="9">
        <f>B7*C7</f>
        <v/>
      </c>
    </row>
    <row r="8">
      <c r="A8" s="6" t="inlineStr">
        <is>
          <t>Seed preferred</t>
        </is>
      </c>
      <c r="B8" s="7" t="n">
        <v>1500000</v>
      </c>
      <c r="C8" s="8" t="n">
        <v>1</v>
      </c>
      <c r="D8" s="7" t="n">
        <v>1500000</v>
      </c>
      <c r="E8" s="9">
        <f>B8*C8</f>
        <v/>
      </c>
    </row>
    <row r="9">
      <c r="A9" s="6" t="inlineStr">
        <is>
          <t>Ordinary / founders</t>
        </is>
      </c>
      <c r="B9" s="6" t="n">
        <v>0</v>
      </c>
      <c r="D9" s="7" t="n">
        <v>6000000</v>
      </c>
    </row>
    <row r="10">
      <c r="A10" s="10" t="inlineStr">
        <is>
          <t>Total preference due</t>
        </is>
      </c>
      <c r="B10" s="11">
        <f>SUM(E6:E8)</f>
        <v/>
      </c>
    </row>
    <row r="11">
      <c r="A11" s="10" t="inlineStr">
        <is>
          <t>Total shares (fully diluted)</t>
        </is>
      </c>
      <c r="B11" s="11">
        <f>SUM(D6:D9)</f>
        <v/>
      </c>
    </row>
    <row r="13">
      <c r="A13" s="3" t="inlineStr">
        <is>
          <t>EXIT SCENARIOS</t>
        </is>
      </c>
      <c r="B13" s="4" t="n"/>
      <c r="C13" s="4" t="n"/>
      <c r="D13" s="4" t="n"/>
      <c r="E13" s="4" t="n"/>
      <c r="F13" s="4" t="n"/>
    </row>
    <row r="14">
      <c r="A14" s="12" t="inlineStr">
        <is>
          <t>Exit equity value</t>
        </is>
      </c>
      <c r="B14" s="7" t="n">
        <v>20000000</v>
      </c>
      <c r="C14" s="7" t="n">
        <v>50000000</v>
      </c>
      <c r="D14" s="7" t="n">
        <v>100000000</v>
      </c>
      <c r="E14" s="7" t="n">
        <v>250000000</v>
      </c>
    </row>
    <row r="16">
      <c r="A16" s="3" t="inlineStr">
        <is>
          <t>PAYOUT</t>
        </is>
      </c>
      <c r="B16" s="4" t="n"/>
      <c r="C16" s="4" t="n"/>
      <c r="D16" s="4" t="n"/>
      <c r="E16" s="4" t="n"/>
      <c r="F16" s="4" t="n"/>
    </row>
    <row r="17">
      <c r="A17" s="6" t="inlineStr">
        <is>
          <t xml:space="preserve">  Series B preferred — preference</t>
        </is>
      </c>
      <c r="B17" s="13">
        <f>MAX(0,MIN($E$6,B$14-0))</f>
        <v/>
      </c>
      <c r="C17" s="13">
        <f>MAX(0,MIN($E$6,C$14-0))</f>
        <v/>
      </c>
      <c r="D17" s="13">
        <f>MAX(0,MIN($E$6,D$14-0))</f>
        <v/>
      </c>
      <c r="E17" s="13">
        <f>MAX(0,MIN($E$6,E$14-0))</f>
        <v/>
      </c>
    </row>
    <row r="18">
      <c r="A18" s="6" t="inlineStr">
        <is>
          <t xml:space="preserve">  Series A preferred — preference</t>
        </is>
      </c>
      <c r="B18" s="13">
        <f>MAX(0,MIN($E$7,B$14-SUM($E$6:$E$6)))</f>
        <v/>
      </c>
      <c r="C18" s="13">
        <f>MAX(0,MIN($E$7,C$14-SUM($E$6:$E$6)))</f>
        <v/>
      </c>
      <c r="D18" s="13">
        <f>MAX(0,MIN($E$7,D$14-SUM($E$6:$E$6)))</f>
        <v/>
      </c>
      <c r="E18" s="13">
        <f>MAX(0,MIN($E$7,E$14-SUM($E$6:$E$6)))</f>
        <v/>
      </c>
    </row>
    <row r="19">
      <c r="A19" s="6" t="inlineStr">
        <is>
          <t xml:space="preserve">  Seed preferred — preference</t>
        </is>
      </c>
      <c r="B19" s="13">
        <f>MAX(0,MIN($E$8,B$14-SUM($E$6:$E$7)))</f>
        <v/>
      </c>
      <c r="C19" s="13">
        <f>MAX(0,MIN($E$8,C$14-SUM($E$6:$E$7)))</f>
        <v/>
      </c>
      <c r="D19" s="13">
        <f>MAX(0,MIN($E$8,D$14-SUM($E$6:$E$7)))</f>
        <v/>
      </c>
      <c r="E19" s="13">
        <f>MAX(0,MIN($E$8,E$14-SUM($E$6:$E$7)))</f>
        <v/>
      </c>
    </row>
    <row r="20">
      <c r="A20" s="6" t="inlineStr">
        <is>
          <t xml:space="preserve">  Ordinary — residual</t>
        </is>
      </c>
      <c r="B20" s="9">
        <f>MAX(0,B$14-SUM(B17:B19))</f>
        <v/>
      </c>
      <c r="C20" s="9">
        <f>MAX(0,C$14-SUM(C17:C19))</f>
        <v/>
      </c>
      <c r="D20" s="9">
        <f>MAX(0,D$14-SUM(D17:D19))</f>
        <v/>
      </c>
      <c r="E20" s="9">
        <f>MAX(0,E$14-SUM(E17:E19))</f>
        <v/>
      </c>
    </row>
    <row r="21">
      <c r="A21" s="6" t="inlineStr">
        <is>
          <t xml:space="preserve">  Ordinary — % of exit</t>
        </is>
      </c>
      <c r="B21" s="14">
        <f>IF(B$14=0,0,B20/B$14)</f>
        <v/>
      </c>
      <c r="C21" s="14">
        <f>IF(C$14=0,0,C20/C$14)</f>
        <v/>
      </c>
      <c r="D21" s="14">
        <f>IF(D$14=0,0,D20/D$14)</f>
        <v/>
      </c>
      <c r="E21" s="14">
        <f>IF(E$14=0,0,E20/E$14)</f>
        <v/>
      </c>
    </row>
    <row r="23">
      <c r="A23" s="3" t="inlineStr">
        <is>
          <t>COMPARISON — clean structure, no preferences</t>
        </is>
      </c>
      <c r="B23" s="4" t="n"/>
      <c r="C23" s="4" t="n"/>
      <c r="D23" s="4" t="n"/>
      <c r="E23" s="4" t="n"/>
      <c r="F23" s="4" t="n"/>
    </row>
    <row r="24">
      <c r="A24" s="6" t="inlineStr">
        <is>
          <t xml:space="preserve">  Ordinary would receive (pro rata)</t>
        </is>
      </c>
      <c r="B24" s="13">
        <f>B$14*$D$9/$B$11</f>
        <v/>
      </c>
      <c r="C24" s="13">
        <f>C$14*$D$9/$B$11</f>
        <v/>
      </c>
      <c r="D24" s="13">
        <f>D$14*$D$9/$B$11</f>
        <v/>
      </c>
      <c r="E24" s="13">
        <f>E$14*$D$9/$B$11</f>
        <v/>
      </c>
    </row>
    <row r="25">
      <c r="A25" s="10" t="inlineStr">
        <is>
          <t xml:space="preserve">  Cost of the preference stack</t>
        </is>
      </c>
      <c r="B25" s="11">
        <f>B24-B20</f>
        <v/>
      </c>
      <c r="C25" s="11">
        <f>C24-C20</f>
        <v/>
      </c>
      <c r="D25" s="11">
        <f>D24-D20</f>
        <v/>
      </c>
      <c r="E25" s="11">
        <f>E24-E20</f>
        <v/>
      </c>
    </row>
    <row r="27">
      <c r="A27" s="2" t="inlineStr">
        <is>
          <t>Crossover — above this exit value the preferred convert and the stack stops mattering:</t>
        </is>
      </c>
    </row>
    <row r="28">
      <c r="B28" s="11">
        <f>$B$10/(1-$D$9/$B$11)</f>
        <v/>
      </c>
    </row>
    <row r="30">
      <c r="A30" s="2" t="inlineStr">
        <is>
          <t>Assumption: non-participating classes take their preference. That holds below the crossover — which is where the waterfall decides anything.</t>
        </is>
      </c>
    </row>
    <row r="31">
      <c r="A31" s="2" t="inlineStr">
        <is>
          <t>For participating preferences, add the class's pro-rata share of the residual on top of its preference line.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How to use this sheet</t>
        </is>
      </c>
    </row>
    <row r="2">
      <c r="A2" s="2" t="inlineStr"/>
    </row>
    <row r="3">
      <c r="A3" s="2" t="inlineStr">
        <is>
          <t>1. List every preferred class in seniority order, most senior first. Enter money invested,</t>
        </is>
      </c>
    </row>
    <row r="4">
      <c r="A4" s="2" t="inlineStr">
        <is>
          <t xml:space="preserve">   preference multiple and share count.</t>
        </is>
      </c>
    </row>
    <row r="5">
      <c r="A5" s="2" t="inlineStr">
        <is>
          <t>2. Enter the ordinary share count on the founders' row.</t>
        </is>
      </c>
    </row>
    <row r="6">
      <c r="A6" s="2" t="inlineStr">
        <is>
          <t>3. Enter four exit equity values — a downside, two middles, an optimistic case.</t>
        </is>
      </c>
    </row>
    <row r="7">
      <c r="A7" s="2" t="inlineStr">
        <is>
          <t>4. Read the founders' line, and read 'Cost of the preference stack' underneath it.</t>
        </is>
      </c>
    </row>
    <row r="8">
      <c r="A8" s="2" t="inlineStr">
        <is>
          <t xml:space="preserve">   That number is what the structure takes out of the headline valuation.</t>
        </is>
      </c>
    </row>
    <row r="9">
      <c r="A9" s="2" t="inlineStr">
        <is>
          <t>5. The crossover cell shows the exit value above which preferred holders are better off</t>
        </is>
      </c>
    </row>
    <row r="10">
      <c r="A10" s="2" t="inlineStr">
        <is>
          <t xml:space="preserve">   converting. Below it, the stack decides the outcome. Above it, everyone shares pro rata.</t>
        </is>
      </c>
    </row>
    <row r="11">
      <c r="A11" s="2" t="inlineStr"/>
    </row>
    <row r="12">
      <c r="A12" s="2" t="inlineStr">
        <is>
          <t>A round with a 2× participating preference at €100m can be worth less to ordinary</t>
        </is>
      </c>
    </row>
    <row r="13">
      <c r="A13" s="2" t="inlineStr">
        <is>
          <t>shareholders than a clean round at €70m. This sheet shows by how much.</t>
        </is>
      </c>
    </row>
    <row r="14">
      <c r="A14" s="2" t="inlineStr"/>
    </row>
    <row r="15">
      <c r="A15" s="2" t="inlineStr">
        <is>
          <t>Sector multiples for the enterprise-value side: https://dealmatrix.com/multiples/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2026-09-17T16:37:21Z</dcterms:created>
  <dcterms:modified xsi:type="dcterms:W3CDTF">2026-09-17T16:37:21Z</dcterms:modified>
</cp:coreProperties>
</file>